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ypd.finest\Users\P-Z\SCARAZZINI895973\Desktop\Reports 1st Qtr 2019\"/>
    </mc:Choice>
  </mc:AlternateContent>
  <bookViews>
    <workbookView xWindow="480" yWindow="75" windowWidth="27795" windowHeight="12345" activeTab="5"/>
  </bookViews>
  <sheets>
    <sheet name="Total" sheetId="2" r:id="rId1"/>
    <sheet name="Boro" sheetId="3" r:id="rId2"/>
    <sheet name="PCT" sheetId="4" r:id="rId3"/>
    <sheet name="Race" sheetId="5" r:id="rId4"/>
    <sheet name="Sex" sheetId="6" r:id="rId5"/>
    <sheet name="Age" sheetId="7" r:id="rId6"/>
  </sheets>
  <definedNames>
    <definedName name="crime">#REF!</definedName>
    <definedName name="crime2">Boro!#REF!</definedName>
    <definedName name="_xlnm.Print_Titles" localSheetId="2">PCT!$1:$3</definedName>
  </definedNames>
  <calcPr calcId="152511"/>
</workbook>
</file>

<file path=xl/calcChain.xml><?xml version="1.0" encoding="utf-8"?>
<calcChain xmlns="http://schemas.openxmlformats.org/spreadsheetml/2006/main">
  <c r="D10" i="5" l="1"/>
  <c r="E10" i="5"/>
  <c r="F10" i="5"/>
  <c r="C11" i="5"/>
  <c r="B11" i="5"/>
  <c r="C19" i="2"/>
  <c r="D19" i="2"/>
  <c r="B19" i="2"/>
  <c r="E17" i="2"/>
  <c r="F17" i="2"/>
  <c r="E18" i="2"/>
  <c r="A1" i="7" l="1"/>
  <c r="A1" i="6"/>
  <c r="A1" i="5"/>
  <c r="A1" i="4"/>
  <c r="A1" i="3"/>
  <c r="F19" i="2" l="1"/>
  <c r="E19" i="2"/>
  <c r="C6" i="6"/>
  <c r="B6" i="6"/>
  <c r="C81" i="4"/>
  <c r="B81" i="4"/>
  <c r="C9" i="3"/>
  <c r="B9" i="3"/>
  <c r="F5" i="7" l="1"/>
  <c r="F6" i="7"/>
  <c r="F7" i="7"/>
  <c r="F8" i="7"/>
  <c r="F9" i="7"/>
  <c r="E5" i="7"/>
  <c r="E6" i="7"/>
  <c r="E7" i="7"/>
  <c r="E8" i="7"/>
  <c r="E9" i="7"/>
  <c r="E4" i="7"/>
  <c r="D5" i="7"/>
  <c r="D6" i="7"/>
  <c r="D7" i="7"/>
  <c r="D8" i="7"/>
  <c r="D9" i="7"/>
  <c r="D4" i="7"/>
  <c r="C10" i="7"/>
  <c r="B10" i="7"/>
  <c r="D5" i="6"/>
  <c r="D6" i="6"/>
  <c r="D4" i="6"/>
  <c r="D5" i="5"/>
  <c r="D6" i="5"/>
  <c r="D8" i="5"/>
  <c r="D9" i="5"/>
  <c r="D11" i="5"/>
  <c r="D4" i="5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4" i="4"/>
  <c r="D5" i="3"/>
  <c r="D6" i="3"/>
  <c r="D7" i="3"/>
  <c r="D8" i="3"/>
  <c r="D9" i="3"/>
  <c r="D4" i="3"/>
  <c r="F6" i="2"/>
  <c r="F7" i="2"/>
  <c r="F8" i="2"/>
  <c r="F9" i="2"/>
  <c r="F10" i="2"/>
  <c r="F11" i="2"/>
  <c r="F12" i="2"/>
  <c r="F13" i="2"/>
  <c r="F14" i="2"/>
  <c r="F15" i="2"/>
  <c r="F16" i="2"/>
  <c r="F5" i="2"/>
  <c r="F5" i="6"/>
  <c r="F6" i="6"/>
  <c r="F4" i="6"/>
  <c r="F5" i="5"/>
  <c r="F6" i="5"/>
  <c r="F7" i="5"/>
  <c r="F8" i="5"/>
  <c r="F9" i="5"/>
  <c r="F11" i="5"/>
  <c r="F4" i="5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4" i="4"/>
  <c r="F5" i="3"/>
  <c r="F6" i="3"/>
  <c r="F7" i="3"/>
  <c r="F8" i="3"/>
  <c r="F9" i="3"/>
  <c r="F4" i="3"/>
  <c r="F4" i="2"/>
  <c r="F10" i="7" l="1"/>
  <c r="E10" i="7"/>
  <c r="D10" i="7"/>
  <c r="E5" i="6"/>
  <c r="E6" i="6"/>
  <c r="E4" i="6"/>
  <c r="E5" i="5"/>
  <c r="E6" i="5"/>
  <c r="E8" i="5"/>
  <c r="E9" i="5"/>
  <c r="E11" i="5"/>
  <c r="E4" i="5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4" i="4"/>
  <c r="E5" i="3"/>
  <c r="E6" i="3"/>
  <c r="E7" i="3"/>
  <c r="E8" i="3"/>
  <c r="E9" i="3"/>
  <c r="E4" i="3"/>
  <c r="E5" i="2"/>
  <c r="E6" i="2"/>
  <c r="E7" i="2"/>
  <c r="E8" i="2"/>
  <c r="E9" i="2"/>
  <c r="E10" i="2"/>
  <c r="E11" i="2"/>
  <c r="E12" i="2"/>
  <c r="E13" i="2"/>
  <c r="E14" i="2"/>
  <c r="E15" i="2"/>
  <c r="E16" i="2"/>
  <c r="E4" i="2"/>
</calcChain>
</file>

<file path=xl/sharedStrings.xml><?xml version="1.0" encoding="utf-8"?>
<sst xmlns="http://schemas.openxmlformats.org/spreadsheetml/2006/main" count="80" uniqueCount="52">
  <si>
    <t>Non DAT Arrests</t>
  </si>
  <si>
    <t>DAT Totals</t>
  </si>
  <si>
    <t>Non DAT Totals</t>
  </si>
  <si>
    <t>BRONX</t>
  </si>
  <si>
    <t>BROOKLYN</t>
  </si>
  <si>
    <t>MANHATTAN</t>
  </si>
  <si>
    <t>QUEENS</t>
  </si>
  <si>
    <t>STATEN ISLAND</t>
  </si>
  <si>
    <t>Total</t>
  </si>
  <si>
    <t>Non Dat Arrests</t>
  </si>
  <si>
    <t>DAT Arrests</t>
  </si>
  <si>
    <t>BLACK</t>
  </si>
  <si>
    <t>UNKNOWN</t>
  </si>
  <si>
    <t>WHITE</t>
  </si>
  <si>
    <t>FEMALE</t>
  </si>
  <si>
    <t>MALE</t>
  </si>
  <si>
    <t>PCT</t>
  </si>
  <si>
    <t>Boro</t>
  </si>
  <si>
    <t>Race</t>
  </si>
  <si>
    <t>Sex</t>
  </si>
  <si>
    <t>Age</t>
  </si>
  <si>
    <t>Difference</t>
  </si>
  <si>
    <t>PL 1651503-INTENT/FRAUD OBT TRANS W/O PAY</t>
  </si>
  <si>
    <t>PL 1200001-ASLT W/INT CAUSES PHYS INJURY</t>
  </si>
  <si>
    <t>PL 1552500-PETIT LARCENY</t>
  </si>
  <si>
    <t>PL 2200300-CRIM POSS CONTRL SUBST-7TH</t>
  </si>
  <si>
    <t>VTL0511001-AGGRAVATED UNLIC OPER/MV-3RD</t>
  </si>
  <si>
    <t>PL 1201401-MENACING-2ND:WEAPON</t>
  </si>
  <si>
    <t>PL 1450001-CRIM MIS:INTENT DAMAGE PROPRTY</t>
  </si>
  <si>
    <t xml:space="preserve">PL 1211100-CRIM OBSTRUCTION BREATHING    </t>
  </si>
  <si>
    <t xml:space="preserve">VTL11920U2-OPER MV .08 OF 1% ALCOHOL-1ST </t>
  </si>
  <si>
    <t>PL 2053000-RESISTING ARREST</t>
  </si>
  <si>
    <t>Non DAT Rate</t>
  </si>
  <si>
    <t>Total Arrests</t>
  </si>
  <si>
    <t>0 - 9</t>
  </si>
  <si>
    <t>10 - 17</t>
  </si>
  <si>
    <t>18 - 24</t>
  </si>
  <si>
    <t>25 - 40</t>
  </si>
  <si>
    <t>41 - 59</t>
  </si>
  <si>
    <t>60+</t>
  </si>
  <si>
    <t>PL 2650101-CRIM POSS WEAP-4TH:FIREARM/WEP</t>
  </si>
  <si>
    <t>VTL051101A-AGGRAVATED UNLIC OPER VEH-3RD</t>
  </si>
  <si>
    <t xml:space="preserve">PL 1200000-ASSAULT-3RD                   </t>
  </si>
  <si>
    <t>Non DAT and DAT Arrest Analysis 1Q 2019</t>
  </si>
  <si>
    <t>Non DAT Arrests 1Q 2019</t>
  </si>
  <si>
    <t xml:space="preserve">VTL05110MU-AGGRAVATED UNLIC OPER/MV-2ND  </t>
  </si>
  <si>
    <t>PL 2155003-CRIM CONTEMPT-2ND:DISOBEY CRT</t>
  </si>
  <si>
    <t>AMERICAN INDIAN/ALASKAN NATIVE</t>
  </si>
  <si>
    <t>ASIAN / PACIFIC ISLANDER</t>
  </si>
  <si>
    <t>BLACK HISPANIC</t>
  </si>
  <si>
    <t>WHITE HISPANIC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</si>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</sst>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vertic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/>
    <xf numFmtId="0" fontId="1" fillId="0" borderId="0" xfId="0" applyFont="1" applyFill="1" applyBorder="1"/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D26" sqref="D26"/>
    </sheetView>
  </sheetViews>
  <sheetFormatPr defaultRowHeight="15" x14ac:dyDescent="0.25"/>
  <cols>
    <col min="1" max="1" width="45.7109375" bestFit="1" customWidth="1"/>
    <col min="2" max="2" width="14.5703125" bestFit="1" customWidth="1"/>
    <col min="3" max="3" width="10.28515625" bestFit="1" customWidth="1"/>
    <col min="4" max="4" width="12.140625" bestFit="1" customWidth="1"/>
    <col min="5" max="5" width="10.42578125" bestFit="1" customWidth="1"/>
    <col min="6" max="6" width="13.28515625" bestFit="1" customWidth="1"/>
  </cols>
  <sheetData>
    <row r="1" spans="1:7" x14ac:dyDescent="0.25">
      <c r="A1" s="12" t="s">
        <v>43</v>
      </c>
      <c r="B1" s="12"/>
      <c r="C1" s="12"/>
      <c r="D1" s="12"/>
      <c r="E1" s="12"/>
      <c r="F1" s="12"/>
      <c r="G1" s="1"/>
    </row>
    <row r="2" spans="1:7" x14ac:dyDescent="0.25">
      <c r="A2" s="12"/>
      <c r="B2" s="12"/>
      <c r="C2" s="12"/>
      <c r="D2" s="12"/>
      <c r="E2" s="12"/>
      <c r="F2" s="12"/>
      <c r="G2" s="1"/>
    </row>
    <row r="3" spans="1:7" x14ac:dyDescent="0.25">
      <c r="A3" s="3" t="s">
        <v>44</v>
      </c>
      <c r="B3" s="7" t="s">
        <v>2</v>
      </c>
      <c r="C3" s="7" t="s">
        <v>1</v>
      </c>
      <c r="D3" s="7" t="s">
        <v>33</v>
      </c>
      <c r="E3" s="7" t="s">
        <v>21</v>
      </c>
      <c r="F3" s="7" t="s">
        <v>32</v>
      </c>
    </row>
    <row r="4" spans="1:7" x14ac:dyDescent="0.25">
      <c r="A4" s="4" t="s">
        <v>24</v>
      </c>
      <c r="B4" s="8">
        <v>3703</v>
      </c>
      <c r="C4" s="8">
        <v>1757</v>
      </c>
      <c r="D4" s="8">
        <v>5460</v>
      </c>
      <c r="E4" s="8">
        <f>C4-B4</f>
        <v>-1946</v>
      </c>
      <c r="F4" s="9">
        <f>IF(C4=0,"**.*",(B4/C4))</f>
        <v>2.1075697211155378</v>
      </c>
    </row>
    <row r="5" spans="1:7" x14ac:dyDescent="0.25">
      <c r="A5" s="4" t="s">
        <v>42</v>
      </c>
      <c r="B5" s="8">
        <v>3685</v>
      </c>
      <c r="C5" s="8">
        <v>932</v>
      </c>
      <c r="D5" s="8">
        <v>4617</v>
      </c>
      <c r="E5" s="8">
        <f t="shared" ref="E5:E19" si="0">C5-B5</f>
        <v>-2753</v>
      </c>
      <c r="F5" s="9">
        <f>IF(C5=0,"**.*",(B5/C5))</f>
        <v>3.953862660944206</v>
      </c>
    </row>
    <row r="6" spans="1:7" x14ac:dyDescent="0.25">
      <c r="A6" s="4" t="s">
        <v>25</v>
      </c>
      <c r="B6" s="8">
        <v>1595</v>
      </c>
      <c r="C6" s="8">
        <v>902</v>
      </c>
      <c r="D6" s="8">
        <v>2497</v>
      </c>
      <c r="E6" s="8">
        <f t="shared" si="0"/>
        <v>-693</v>
      </c>
      <c r="F6" s="9">
        <f t="shared" ref="F6:F19" si="1">IF(C6=0,"**.*",(B6/C6))</f>
        <v>1.7682926829268293</v>
      </c>
    </row>
    <row r="7" spans="1:7" x14ac:dyDescent="0.25">
      <c r="A7" s="4" t="s">
        <v>26</v>
      </c>
      <c r="B7" s="8">
        <v>851</v>
      </c>
      <c r="C7" s="8">
        <v>1405</v>
      </c>
      <c r="D7" s="8">
        <v>2256</v>
      </c>
      <c r="E7" s="8">
        <f t="shared" si="0"/>
        <v>554</v>
      </c>
      <c r="F7" s="9">
        <f t="shared" si="1"/>
        <v>0.60569395017793592</v>
      </c>
    </row>
    <row r="8" spans="1:7" x14ac:dyDescent="0.25">
      <c r="A8" s="4" t="s">
        <v>23</v>
      </c>
      <c r="B8" s="8">
        <v>1122</v>
      </c>
      <c r="C8" s="8">
        <v>216</v>
      </c>
      <c r="D8" s="8">
        <v>1338</v>
      </c>
      <c r="E8" s="8">
        <f t="shared" si="0"/>
        <v>-906</v>
      </c>
      <c r="F8" s="9">
        <f t="shared" si="1"/>
        <v>5.1944444444444446</v>
      </c>
    </row>
    <row r="9" spans="1:7" x14ac:dyDescent="0.25">
      <c r="A9" s="4" t="s">
        <v>22</v>
      </c>
      <c r="B9" s="8">
        <v>1186</v>
      </c>
      <c r="C9" s="8">
        <v>96</v>
      </c>
      <c r="D9" s="8">
        <v>1282</v>
      </c>
      <c r="E9" s="8">
        <f t="shared" si="0"/>
        <v>-1090</v>
      </c>
      <c r="F9" s="9">
        <f t="shared" si="1"/>
        <v>12.354166666666666</v>
      </c>
    </row>
    <row r="10" spans="1:7" x14ac:dyDescent="0.25">
      <c r="A10" s="4" t="s">
        <v>45</v>
      </c>
      <c r="B10" s="8">
        <v>517</v>
      </c>
      <c r="C10" s="8">
        <v>564</v>
      </c>
      <c r="D10" s="8">
        <v>1081</v>
      </c>
      <c r="E10" s="8">
        <f t="shared" si="0"/>
        <v>47</v>
      </c>
      <c r="F10" s="9">
        <f t="shared" si="1"/>
        <v>0.91666666666666663</v>
      </c>
    </row>
    <row r="11" spans="1:7" x14ac:dyDescent="0.25">
      <c r="A11" s="4" t="s">
        <v>28</v>
      </c>
      <c r="B11" s="8">
        <v>791</v>
      </c>
      <c r="C11" s="8">
        <v>215</v>
      </c>
      <c r="D11" s="8">
        <v>1006</v>
      </c>
      <c r="E11" s="8">
        <f t="shared" si="0"/>
        <v>-576</v>
      </c>
      <c r="F11" s="9">
        <f t="shared" si="1"/>
        <v>3.6790697674418604</v>
      </c>
    </row>
    <row r="12" spans="1:7" x14ac:dyDescent="0.25">
      <c r="A12" s="4" t="s">
        <v>41</v>
      </c>
      <c r="B12" s="8">
        <v>373</v>
      </c>
      <c r="C12" s="8">
        <v>579</v>
      </c>
      <c r="D12" s="8">
        <v>952</v>
      </c>
      <c r="E12" s="8">
        <f t="shared" si="0"/>
        <v>206</v>
      </c>
      <c r="F12" s="9">
        <f t="shared" si="1"/>
        <v>0.64421416234887741</v>
      </c>
    </row>
    <row r="13" spans="1:7" x14ac:dyDescent="0.25">
      <c r="A13" s="4" t="s">
        <v>30</v>
      </c>
      <c r="B13" s="8">
        <v>837</v>
      </c>
      <c r="C13" s="8">
        <v>1</v>
      </c>
      <c r="D13" s="8">
        <v>838</v>
      </c>
      <c r="E13" s="8">
        <f t="shared" si="0"/>
        <v>-836</v>
      </c>
      <c r="F13" s="9">
        <f t="shared" si="1"/>
        <v>837</v>
      </c>
    </row>
    <row r="14" spans="1:7" x14ac:dyDescent="0.25">
      <c r="A14" s="4" t="s">
        <v>40</v>
      </c>
      <c r="B14" s="8">
        <v>445</v>
      </c>
      <c r="C14" s="8">
        <v>368</v>
      </c>
      <c r="D14" s="8">
        <v>813</v>
      </c>
      <c r="E14" s="8">
        <f t="shared" si="0"/>
        <v>-77</v>
      </c>
      <c r="F14" s="9">
        <f t="shared" si="1"/>
        <v>1.2092391304347827</v>
      </c>
    </row>
    <row r="15" spans="1:7" x14ac:dyDescent="0.25">
      <c r="A15" s="4" t="s">
        <v>27</v>
      </c>
      <c r="B15" s="8">
        <v>686</v>
      </c>
      <c r="C15" s="8">
        <v>67</v>
      </c>
      <c r="D15" s="8">
        <v>753</v>
      </c>
      <c r="E15" s="8">
        <f t="shared" si="0"/>
        <v>-619</v>
      </c>
      <c r="F15" s="9">
        <f t="shared" si="1"/>
        <v>10.238805970149254</v>
      </c>
    </row>
    <row r="16" spans="1:7" x14ac:dyDescent="0.25">
      <c r="A16" s="4" t="s">
        <v>46</v>
      </c>
      <c r="B16" s="8">
        <v>547</v>
      </c>
      <c r="C16" s="8">
        <v>3</v>
      </c>
      <c r="D16" s="8">
        <v>550</v>
      </c>
      <c r="E16" s="8">
        <f t="shared" si="0"/>
        <v>-544</v>
      </c>
      <c r="F16" s="9">
        <f t="shared" si="1"/>
        <v>182.33333333333334</v>
      </c>
    </row>
    <row r="17" spans="1:6" x14ac:dyDescent="0.25">
      <c r="A17" s="4" t="s">
        <v>29</v>
      </c>
      <c r="B17" s="8">
        <v>532</v>
      </c>
      <c r="C17" s="8">
        <v>10</v>
      </c>
      <c r="D17" s="8">
        <v>542</v>
      </c>
      <c r="E17" s="8">
        <f t="shared" ref="E17:E18" si="2">C17-B17</f>
        <v>-522</v>
      </c>
      <c r="F17" s="9">
        <f t="shared" ref="F17:F18" si="3">IF(C17=0,"**.*",(B17/C17))</f>
        <v>53.2</v>
      </c>
    </row>
    <row r="18" spans="1:6" x14ac:dyDescent="0.25">
      <c r="A18" s="4" t="s">
        <v>31</v>
      </c>
      <c r="B18" s="8">
        <v>540</v>
      </c>
      <c r="C18" s="8">
        <v>0</v>
      </c>
      <c r="D18" s="8">
        <v>540</v>
      </c>
      <c r="E18" s="8">
        <f t="shared" si="2"/>
        <v>-540</v>
      </c>
      <c r="F18" s="9" t="s">
        <v>51</v>
      </c>
    </row>
    <row r="19" spans="1:6" x14ac:dyDescent="0.25">
      <c r="A19" s="10" t="s">
        <v>8</v>
      </c>
      <c r="B19" s="5">
        <f>SUM(B4:B18)</f>
        <v>17410</v>
      </c>
      <c r="C19" s="5">
        <f t="shared" ref="C19:D19" si="4">SUM(C4:C18)</f>
        <v>7115</v>
      </c>
      <c r="D19" s="5">
        <f t="shared" si="4"/>
        <v>24525</v>
      </c>
      <c r="E19" s="7">
        <f t="shared" si="0"/>
        <v>-10295</v>
      </c>
      <c r="F19" s="9">
        <f t="shared" si="1"/>
        <v>2.4469430780042165</v>
      </c>
    </row>
    <row r="21" spans="1:6" x14ac:dyDescent="0.25">
      <c r="A21" s="11"/>
    </row>
    <row r="22" spans="1:6" x14ac:dyDescent="0.25">
      <c r="A22" s="11"/>
    </row>
  </sheetData>
  <mergeCells count="1">
    <mergeCell ref="A1:F2"/>
  </mergeCells>
  <printOptions horizontalCentered="1"/>
  <pageMargins left="0.7" right="0.7" top="0.75" bottom="0.75" header="0.3" footer="0.3"/>
  <pageSetup orientation="landscape" r:id="rId1"/>
  <headerFooter>
    <oddFooter>&amp;LNYPD/OMAP&amp;C&amp;P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B4" sqref="B4:C8"/>
    </sheetView>
  </sheetViews>
  <sheetFormatPr defaultRowHeight="15" x14ac:dyDescent="0.25"/>
  <cols>
    <col min="1" max="1" width="14.7109375" bestFit="1" customWidth="1"/>
    <col min="2" max="2" width="15" bestFit="1" customWidth="1"/>
    <col min="3" max="3" width="11.28515625" bestFit="1" customWidth="1"/>
    <col min="4" max="4" width="12.140625" bestFit="1" customWidth="1"/>
    <col min="5" max="5" width="10.42578125" bestFit="1" customWidth="1"/>
    <col min="6" max="6" width="13.28515625" bestFit="1" customWidth="1"/>
  </cols>
  <sheetData>
    <row r="1" spans="1:6" x14ac:dyDescent="0.25">
      <c r="A1" s="12" t="str">
        <f>Total!A1</f>
        <v>Non DAT and DAT Arrest Analysis 1Q 2019</v>
      </c>
      <c r="B1" s="12"/>
      <c r="C1" s="12"/>
      <c r="D1" s="12"/>
      <c r="E1" s="12"/>
      <c r="F1" s="12"/>
    </row>
    <row r="2" spans="1:6" x14ac:dyDescent="0.25">
      <c r="A2" s="12"/>
      <c r="B2" s="12"/>
      <c r="C2" s="12"/>
      <c r="D2" s="12"/>
      <c r="E2" s="12"/>
      <c r="F2" s="12"/>
    </row>
    <row r="3" spans="1:6" x14ac:dyDescent="0.25">
      <c r="A3" s="4" t="s">
        <v>17</v>
      </c>
      <c r="B3" s="7" t="s">
        <v>9</v>
      </c>
      <c r="C3" s="7" t="s">
        <v>10</v>
      </c>
      <c r="D3" s="7" t="s">
        <v>33</v>
      </c>
      <c r="E3" s="7" t="s">
        <v>21</v>
      </c>
      <c r="F3" s="7" t="s">
        <v>32</v>
      </c>
    </row>
    <row r="4" spans="1:6" x14ac:dyDescent="0.25">
      <c r="A4" s="4" t="s">
        <v>3</v>
      </c>
      <c r="B4" s="8">
        <v>4566</v>
      </c>
      <c r="C4" s="8">
        <v>1828</v>
      </c>
      <c r="D4" s="8">
        <f>SUM(B4:C4)</f>
        <v>6394</v>
      </c>
      <c r="E4" s="8">
        <f>C4-B4</f>
        <v>-2738</v>
      </c>
      <c r="F4" s="9">
        <f>B4/C4</f>
        <v>2.4978118161925602</v>
      </c>
    </row>
    <row r="5" spans="1:6" x14ac:dyDescent="0.25">
      <c r="A5" s="4" t="s">
        <v>4</v>
      </c>
      <c r="B5" s="8">
        <v>4629</v>
      </c>
      <c r="C5" s="8">
        <v>1388</v>
      </c>
      <c r="D5" s="8">
        <f t="shared" ref="D5:D9" si="0">SUM(B5:C5)</f>
        <v>6017</v>
      </c>
      <c r="E5" s="8">
        <f t="shared" ref="E5:E9" si="1">C5-B5</f>
        <v>-3241</v>
      </c>
      <c r="F5" s="9">
        <f t="shared" ref="F5:F9" si="2">B5/C5</f>
        <v>3.3350144092219018</v>
      </c>
    </row>
    <row r="6" spans="1:6" x14ac:dyDescent="0.25">
      <c r="A6" s="4" t="s">
        <v>5</v>
      </c>
      <c r="B6" s="8">
        <v>4597</v>
      </c>
      <c r="C6" s="8">
        <v>2073</v>
      </c>
      <c r="D6" s="8">
        <f t="shared" si="0"/>
        <v>6670</v>
      </c>
      <c r="E6" s="8">
        <f t="shared" si="1"/>
        <v>-2524</v>
      </c>
      <c r="F6" s="9">
        <f t="shared" si="2"/>
        <v>2.217559093101785</v>
      </c>
    </row>
    <row r="7" spans="1:6" x14ac:dyDescent="0.25">
      <c r="A7" s="4" t="s">
        <v>6</v>
      </c>
      <c r="B7" s="8">
        <v>2909</v>
      </c>
      <c r="C7" s="8">
        <v>1472</v>
      </c>
      <c r="D7" s="8">
        <f t="shared" si="0"/>
        <v>4381</v>
      </c>
      <c r="E7" s="8">
        <f t="shared" si="1"/>
        <v>-1437</v>
      </c>
      <c r="F7" s="9">
        <f t="shared" si="2"/>
        <v>1.9762228260869565</v>
      </c>
    </row>
    <row r="8" spans="1:6" x14ac:dyDescent="0.25">
      <c r="A8" s="4" t="s">
        <v>7</v>
      </c>
      <c r="B8" s="8">
        <v>709</v>
      </c>
      <c r="C8" s="8">
        <v>354</v>
      </c>
      <c r="D8" s="8">
        <f t="shared" si="0"/>
        <v>1063</v>
      </c>
      <c r="E8" s="8">
        <f t="shared" si="1"/>
        <v>-355</v>
      </c>
      <c r="F8" s="9">
        <f t="shared" si="2"/>
        <v>2.0028248587570623</v>
      </c>
    </row>
    <row r="9" spans="1:6" x14ac:dyDescent="0.25">
      <c r="A9" s="4" t="s">
        <v>8</v>
      </c>
      <c r="B9" s="7">
        <f>SUM(B4:B8)</f>
        <v>17410</v>
      </c>
      <c r="C9" s="7">
        <f>SUM(C4:C8)</f>
        <v>7115</v>
      </c>
      <c r="D9" s="7">
        <f t="shared" si="0"/>
        <v>24525</v>
      </c>
      <c r="E9" s="7">
        <f t="shared" si="1"/>
        <v>-10295</v>
      </c>
      <c r="F9" s="9">
        <f t="shared" si="2"/>
        <v>2.4469430780042165</v>
      </c>
    </row>
  </sheetData>
  <sortState ref="A4:F34">
    <sortCondition ref="A4:A34"/>
  </sortState>
  <mergeCells count="1">
    <mergeCell ref="A1:F2"/>
  </mergeCells>
  <printOptions horizontalCentered="1"/>
  <pageMargins left="0.7" right="0.7" top="0.75" bottom="0.75" header="0.3" footer="0.3"/>
  <pageSetup orientation="landscape" r:id="rId1"/>
  <headerFooter>
    <oddFooter>&amp;LNYPD/OMAP&amp;C&amp;P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workbookViewId="0">
      <selection activeCell="K10" sqref="K10"/>
    </sheetView>
  </sheetViews>
  <sheetFormatPr defaultRowHeight="15" x14ac:dyDescent="0.25"/>
  <cols>
    <col min="1" max="1" width="9.140625" style="14"/>
    <col min="2" max="2" width="15.5703125" bestFit="1" customWidth="1"/>
    <col min="3" max="3" width="11.28515625" bestFit="1" customWidth="1"/>
    <col min="4" max="4" width="12.140625" bestFit="1" customWidth="1"/>
    <col min="5" max="5" width="10.42578125" bestFit="1" customWidth="1"/>
    <col min="6" max="6" width="13.28515625" bestFit="1" customWidth="1"/>
  </cols>
  <sheetData>
    <row r="1" spans="1:7" x14ac:dyDescent="0.25">
      <c r="A1" s="12" t="str">
        <f>Total!A1</f>
        <v>Non DAT and DAT Arrest Analysis 1Q 2019</v>
      </c>
      <c r="B1" s="12"/>
      <c r="C1" s="12"/>
      <c r="D1" s="12"/>
      <c r="E1" s="12"/>
      <c r="F1" s="12"/>
      <c r="G1" s="1"/>
    </row>
    <row r="2" spans="1:7" x14ac:dyDescent="0.25">
      <c r="A2" s="12"/>
      <c r="B2" s="12"/>
      <c r="C2" s="12"/>
      <c r="D2" s="12"/>
      <c r="E2" s="12"/>
      <c r="F2" s="12"/>
      <c r="G2" s="1"/>
    </row>
    <row r="3" spans="1:7" x14ac:dyDescent="0.25">
      <c r="A3" s="5" t="s">
        <v>16</v>
      </c>
      <c r="B3" s="5" t="s">
        <v>0</v>
      </c>
      <c r="C3" s="5" t="s">
        <v>10</v>
      </c>
      <c r="D3" s="5" t="s">
        <v>33</v>
      </c>
      <c r="E3" s="5" t="s">
        <v>21</v>
      </c>
      <c r="F3" s="5" t="s">
        <v>32</v>
      </c>
    </row>
    <row r="4" spans="1:7" x14ac:dyDescent="0.25">
      <c r="A4" s="5">
        <v>1</v>
      </c>
      <c r="B4" s="2">
        <v>211</v>
      </c>
      <c r="C4" s="2">
        <v>115</v>
      </c>
      <c r="D4" s="2">
        <f>SUM(B4:C4)</f>
        <v>326</v>
      </c>
      <c r="E4" s="2">
        <f>C4-B4</f>
        <v>-96</v>
      </c>
      <c r="F4" s="6">
        <f>B4/C4</f>
        <v>1.8347826086956522</v>
      </c>
    </row>
    <row r="5" spans="1:7" x14ac:dyDescent="0.25">
      <c r="A5" s="5">
        <v>5</v>
      </c>
      <c r="B5" s="2">
        <v>146</v>
      </c>
      <c r="C5" s="2">
        <v>79</v>
      </c>
      <c r="D5" s="2">
        <f t="shared" ref="D5:D68" si="0">SUM(B5:C5)</f>
        <v>225</v>
      </c>
      <c r="E5" s="2">
        <f t="shared" ref="E5:E68" si="1">C5-B5</f>
        <v>-67</v>
      </c>
      <c r="F5" s="6">
        <f t="shared" ref="F5:F68" si="2">B5/C5</f>
        <v>1.8481012658227849</v>
      </c>
    </row>
    <row r="6" spans="1:7" x14ac:dyDescent="0.25">
      <c r="A6" s="5">
        <v>6</v>
      </c>
      <c r="B6" s="2">
        <v>125</v>
      </c>
      <c r="C6" s="2">
        <v>47</v>
      </c>
      <c r="D6" s="2">
        <f t="shared" si="0"/>
        <v>172</v>
      </c>
      <c r="E6" s="2">
        <f t="shared" si="1"/>
        <v>-78</v>
      </c>
      <c r="F6" s="6">
        <f t="shared" si="2"/>
        <v>2.6595744680851063</v>
      </c>
    </row>
    <row r="7" spans="1:7" x14ac:dyDescent="0.25">
      <c r="A7" s="5">
        <v>7</v>
      </c>
      <c r="B7" s="2">
        <v>155</v>
      </c>
      <c r="C7" s="2">
        <v>133</v>
      </c>
      <c r="D7" s="2">
        <f t="shared" si="0"/>
        <v>288</v>
      </c>
      <c r="E7" s="2">
        <f t="shared" si="1"/>
        <v>-22</v>
      </c>
      <c r="F7" s="6">
        <f t="shared" si="2"/>
        <v>1.1654135338345866</v>
      </c>
    </row>
    <row r="8" spans="1:7" x14ac:dyDescent="0.25">
      <c r="A8" s="5">
        <v>9</v>
      </c>
      <c r="B8" s="2">
        <v>137</v>
      </c>
      <c r="C8" s="2">
        <v>78</v>
      </c>
      <c r="D8" s="2">
        <f t="shared" si="0"/>
        <v>215</v>
      </c>
      <c r="E8" s="2">
        <f t="shared" si="1"/>
        <v>-59</v>
      </c>
      <c r="F8" s="6">
        <f t="shared" si="2"/>
        <v>1.7564102564102564</v>
      </c>
    </row>
    <row r="9" spans="1:7" x14ac:dyDescent="0.25">
      <c r="A9" s="5">
        <v>10</v>
      </c>
      <c r="B9" s="2">
        <v>92</v>
      </c>
      <c r="C9" s="2">
        <v>88</v>
      </c>
      <c r="D9" s="2">
        <f t="shared" si="0"/>
        <v>180</v>
      </c>
      <c r="E9" s="2">
        <f t="shared" si="1"/>
        <v>-4</v>
      </c>
      <c r="F9" s="6">
        <f t="shared" si="2"/>
        <v>1.0454545454545454</v>
      </c>
    </row>
    <row r="10" spans="1:7" x14ac:dyDescent="0.25">
      <c r="A10" s="5">
        <v>13</v>
      </c>
      <c r="B10" s="2">
        <v>321</v>
      </c>
      <c r="C10" s="2">
        <v>126</v>
      </c>
      <c r="D10" s="2">
        <f t="shared" si="0"/>
        <v>447</v>
      </c>
      <c r="E10" s="2">
        <f t="shared" si="1"/>
        <v>-195</v>
      </c>
      <c r="F10" s="6">
        <f t="shared" si="2"/>
        <v>2.5476190476190474</v>
      </c>
    </row>
    <row r="11" spans="1:7" x14ac:dyDescent="0.25">
      <c r="A11" s="5">
        <v>14</v>
      </c>
      <c r="B11" s="2">
        <v>629</v>
      </c>
      <c r="C11" s="2">
        <v>331</v>
      </c>
      <c r="D11" s="2">
        <f t="shared" si="0"/>
        <v>960</v>
      </c>
      <c r="E11" s="2">
        <f t="shared" si="1"/>
        <v>-298</v>
      </c>
      <c r="F11" s="6">
        <f t="shared" si="2"/>
        <v>1.9003021148036254</v>
      </c>
    </row>
    <row r="12" spans="1:7" x14ac:dyDescent="0.25">
      <c r="A12" s="5">
        <v>17</v>
      </c>
      <c r="B12" s="2">
        <v>101</v>
      </c>
      <c r="C12" s="2">
        <v>31</v>
      </c>
      <c r="D12" s="2">
        <f t="shared" si="0"/>
        <v>132</v>
      </c>
      <c r="E12" s="2">
        <f t="shared" si="1"/>
        <v>-70</v>
      </c>
      <c r="F12" s="6">
        <f t="shared" si="2"/>
        <v>3.2580645161290325</v>
      </c>
    </row>
    <row r="13" spans="1:7" x14ac:dyDescent="0.25">
      <c r="A13" s="5">
        <v>18</v>
      </c>
      <c r="B13" s="2">
        <v>250</v>
      </c>
      <c r="C13" s="2">
        <v>109</v>
      </c>
      <c r="D13" s="2">
        <f t="shared" si="0"/>
        <v>359</v>
      </c>
      <c r="E13" s="2">
        <f t="shared" si="1"/>
        <v>-141</v>
      </c>
      <c r="F13" s="6">
        <f t="shared" si="2"/>
        <v>2.2935779816513762</v>
      </c>
    </row>
    <row r="14" spans="1:7" x14ac:dyDescent="0.25">
      <c r="A14" s="5">
        <v>19</v>
      </c>
      <c r="B14" s="2">
        <v>155</v>
      </c>
      <c r="C14" s="2">
        <v>113</v>
      </c>
      <c r="D14" s="2">
        <f t="shared" si="0"/>
        <v>268</v>
      </c>
      <c r="E14" s="2">
        <f t="shared" si="1"/>
        <v>-42</v>
      </c>
      <c r="F14" s="6">
        <f t="shared" si="2"/>
        <v>1.3716814159292035</v>
      </c>
    </row>
    <row r="15" spans="1:7" x14ac:dyDescent="0.25">
      <c r="A15" s="5">
        <v>20</v>
      </c>
      <c r="B15" s="2">
        <v>133</v>
      </c>
      <c r="C15" s="2">
        <v>63</v>
      </c>
      <c r="D15" s="2">
        <f t="shared" si="0"/>
        <v>196</v>
      </c>
      <c r="E15" s="2">
        <f t="shared" si="1"/>
        <v>-70</v>
      </c>
      <c r="F15" s="6">
        <f t="shared" si="2"/>
        <v>2.1111111111111112</v>
      </c>
    </row>
    <row r="16" spans="1:7" x14ac:dyDescent="0.25">
      <c r="A16" s="5">
        <v>22</v>
      </c>
      <c r="B16" s="2">
        <v>6</v>
      </c>
      <c r="C16" s="2">
        <v>4</v>
      </c>
      <c r="D16" s="2">
        <f t="shared" si="0"/>
        <v>10</v>
      </c>
      <c r="E16" s="2">
        <f t="shared" si="1"/>
        <v>-2</v>
      </c>
      <c r="F16" s="6">
        <f t="shared" si="2"/>
        <v>1.5</v>
      </c>
    </row>
    <row r="17" spans="1:6" x14ac:dyDescent="0.25">
      <c r="A17" s="5">
        <v>23</v>
      </c>
      <c r="B17" s="2">
        <v>234</v>
      </c>
      <c r="C17" s="2">
        <v>90</v>
      </c>
      <c r="D17" s="2">
        <f t="shared" si="0"/>
        <v>324</v>
      </c>
      <c r="E17" s="2">
        <f t="shared" si="1"/>
        <v>-144</v>
      </c>
      <c r="F17" s="6">
        <f t="shared" si="2"/>
        <v>2.6</v>
      </c>
    </row>
    <row r="18" spans="1:6" x14ac:dyDescent="0.25">
      <c r="A18" s="5">
        <v>24</v>
      </c>
      <c r="B18" s="2">
        <v>161</v>
      </c>
      <c r="C18" s="2">
        <v>51</v>
      </c>
      <c r="D18" s="2">
        <f t="shared" si="0"/>
        <v>212</v>
      </c>
      <c r="E18" s="2">
        <f t="shared" si="1"/>
        <v>-110</v>
      </c>
      <c r="F18" s="6">
        <f t="shared" si="2"/>
        <v>3.1568627450980391</v>
      </c>
    </row>
    <row r="19" spans="1:6" x14ac:dyDescent="0.25">
      <c r="A19" s="5">
        <v>25</v>
      </c>
      <c r="B19" s="2">
        <v>581</v>
      </c>
      <c r="C19" s="2">
        <v>182</v>
      </c>
      <c r="D19" s="2">
        <f t="shared" si="0"/>
        <v>763</v>
      </c>
      <c r="E19" s="2">
        <f t="shared" si="1"/>
        <v>-399</v>
      </c>
      <c r="F19" s="6">
        <f t="shared" si="2"/>
        <v>3.1923076923076925</v>
      </c>
    </row>
    <row r="20" spans="1:6" x14ac:dyDescent="0.25">
      <c r="A20" s="5">
        <v>26</v>
      </c>
      <c r="B20" s="2">
        <v>124</v>
      </c>
      <c r="C20" s="2">
        <v>46</v>
      </c>
      <c r="D20" s="2">
        <f t="shared" si="0"/>
        <v>170</v>
      </c>
      <c r="E20" s="2">
        <f t="shared" si="1"/>
        <v>-78</v>
      </c>
      <c r="F20" s="6">
        <f t="shared" si="2"/>
        <v>2.6956521739130435</v>
      </c>
    </row>
    <row r="21" spans="1:6" x14ac:dyDescent="0.25">
      <c r="A21" s="5">
        <v>28</v>
      </c>
      <c r="B21" s="2">
        <v>240</v>
      </c>
      <c r="C21" s="2">
        <v>50</v>
      </c>
      <c r="D21" s="2">
        <f t="shared" si="0"/>
        <v>290</v>
      </c>
      <c r="E21" s="2">
        <f t="shared" si="1"/>
        <v>-190</v>
      </c>
      <c r="F21" s="6">
        <f t="shared" si="2"/>
        <v>4.8</v>
      </c>
    </row>
    <row r="22" spans="1:6" x14ac:dyDescent="0.25">
      <c r="A22" s="5">
        <v>30</v>
      </c>
      <c r="B22" s="2">
        <v>147</v>
      </c>
      <c r="C22" s="2">
        <v>55</v>
      </c>
      <c r="D22" s="2">
        <f t="shared" si="0"/>
        <v>202</v>
      </c>
      <c r="E22" s="2">
        <f t="shared" si="1"/>
        <v>-92</v>
      </c>
      <c r="F22" s="6">
        <f t="shared" si="2"/>
        <v>2.6727272727272728</v>
      </c>
    </row>
    <row r="23" spans="1:6" x14ac:dyDescent="0.25">
      <c r="A23" s="5">
        <v>32</v>
      </c>
      <c r="B23" s="2">
        <v>244</v>
      </c>
      <c r="C23" s="2">
        <v>62</v>
      </c>
      <c r="D23" s="2">
        <f t="shared" si="0"/>
        <v>306</v>
      </c>
      <c r="E23" s="2">
        <f t="shared" si="1"/>
        <v>-182</v>
      </c>
      <c r="F23" s="6">
        <f t="shared" si="2"/>
        <v>3.935483870967742</v>
      </c>
    </row>
    <row r="24" spans="1:6" x14ac:dyDescent="0.25">
      <c r="A24" s="5">
        <v>33</v>
      </c>
      <c r="B24" s="2">
        <v>221</v>
      </c>
      <c r="C24" s="2">
        <v>89</v>
      </c>
      <c r="D24" s="2">
        <f t="shared" si="0"/>
        <v>310</v>
      </c>
      <c r="E24" s="2">
        <f t="shared" si="1"/>
        <v>-132</v>
      </c>
      <c r="F24" s="6">
        <f t="shared" si="2"/>
        <v>2.4831460674157304</v>
      </c>
    </row>
    <row r="25" spans="1:6" x14ac:dyDescent="0.25">
      <c r="A25" s="5">
        <v>34</v>
      </c>
      <c r="B25" s="2">
        <v>184</v>
      </c>
      <c r="C25" s="2">
        <v>131</v>
      </c>
      <c r="D25" s="2">
        <f t="shared" si="0"/>
        <v>315</v>
      </c>
      <c r="E25" s="2">
        <f t="shared" si="1"/>
        <v>-53</v>
      </c>
      <c r="F25" s="6">
        <f t="shared" si="2"/>
        <v>1.4045801526717556</v>
      </c>
    </row>
    <row r="26" spans="1:6" x14ac:dyDescent="0.25">
      <c r="A26" s="5">
        <v>40</v>
      </c>
      <c r="B26" s="2">
        <v>790</v>
      </c>
      <c r="C26" s="2">
        <v>246</v>
      </c>
      <c r="D26" s="2">
        <f t="shared" si="0"/>
        <v>1036</v>
      </c>
      <c r="E26" s="2">
        <f t="shared" si="1"/>
        <v>-544</v>
      </c>
      <c r="F26" s="6">
        <f t="shared" si="2"/>
        <v>3.2113821138211383</v>
      </c>
    </row>
    <row r="27" spans="1:6" x14ac:dyDescent="0.25">
      <c r="A27" s="5">
        <v>41</v>
      </c>
      <c r="B27" s="2">
        <v>199</v>
      </c>
      <c r="C27" s="2">
        <v>68</v>
      </c>
      <c r="D27" s="2">
        <f t="shared" si="0"/>
        <v>267</v>
      </c>
      <c r="E27" s="2">
        <f t="shared" si="1"/>
        <v>-131</v>
      </c>
      <c r="F27" s="6">
        <f t="shared" si="2"/>
        <v>2.9264705882352939</v>
      </c>
    </row>
    <row r="28" spans="1:6" x14ac:dyDescent="0.25">
      <c r="A28" s="5">
        <v>42</v>
      </c>
      <c r="B28" s="2">
        <v>372</v>
      </c>
      <c r="C28" s="2">
        <v>142</v>
      </c>
      <c r="D28" s="2">
        <f t="shared" si="0"/>
        <v>514</v>
      </c>
      <c r="E28" s="2">
        <f t="shared" si="1"/>
        <v>-230</v>
      </c>
      <c r="F28" s="6">
        <f t="shared" si="2"/>
        <v>2.619718309859155</v>
      </c>
    </row>
    <row r="29" spans="1:6" x14ac:dyDescent="0.25">
      <c r="A29" s="5">
        <v>43</v>
      </c>
      <c r="B29" s="2">
        <v>406</v>
      </c>
      <c r="C29" s="2">
        <v>100</v>
      </c>
      <c r="D29" s="2">
        <f t="shared" si="0"/>
        <v>506</v>
      </c>
      <c r="E29" s="2">
        <f t="shared" si="1"/>
        <v>-306</v>
      </c>
      <c r="F29" s="6">
        <f t="shared" si="2"/>
        <v>4.0599999999999996</v>
      </c>
    </row>
    <row r="30" spans="1:6" x14ac:dyDescent="0.25">
      <c r="A30" s="5">
        <v>44</v>
      </c>
      <c r="B30" s="2">
        <v>584</v>
      </c>
      <c r="C30" s="2">
        <v>235</v>
      </c>
      <c r="D30" s="2">
        <f t="shared" si="0"/>
        <v>819</v>
      </c>
      <c r="E30" s="2">
        <f t="shared" si="1"/>
        <v>-349</v>
      </c>
      <c r="F30" s="6">
        <f t="shared" si="2"/>
        <v>2.4851063829787234</v>
      </c>
    </row>
    <row r="31" spans="1:6" x14ac:dyDescent="0.25">
      <c r="A31" s="5">
        <v>45</v>
      </c>
      <c r="B31" s="2">
        <v>182</v>
      </c>
      <c r="C31" s="2">
        <v>117</v>
      </c>
      <c r="D31" s="2">
        <f t="shared" si="0"/>
        <v>299</v>
      </c>
      <c r="E31" s="2">
        <f t="shared" si="1"/>
        <v>-65</v>
      </c>
      <c r="F31" s="6">
        <f t="shared" si="2"/>
        <v>1.5555555555555556</v>
      </c>
    </row>
    <row r="32" spans="1:6" x14ac:dyDescent="0.25">
      <c r="A32" s="5">
        <v>46</v>
      </c>
      <c r="B32" s="2">
        <v>514</v>
      </c>
      <c r="C32" s="2">
        <v>169</v>
      </c>
      <c r="D32" s="2">
        <f t="shared" si="0"/>
        <v>683</v>
      </c>
      <c r="E32" s="2">
        <f t="shared" si="1"/>
        <v>-345</v>
      </c>
      <c r="F32" s="6">
        <f t="shared" si="2"/>
        <v>3.0414201183431953</v>
      </c>
    </row>
    <row r="33" spans="1:6" x14ac:dyDescent="0.25">
      <c r="A33" s="5">
        <v>47</v>
      </c>
      <c r="B33" s="2">
        <v>416</v>
      </c>
      <c r="C33" s="2">
        <v>148</v>
      </c>
      <c r="D33" s="2">
        <f t="shared" si="0"/>
        <v>564</v>
      </c>
      <c r="E33" s="2">
        <f t="shared" si="1"/>
        <v>-268</v>
      </c>
      <c r="F33" s="6">
        <f t="shared" si="2"/>
        <v>2.810810810810811</v>
      </c>
    </row>
    <row r="34" spans="1:6" x14ac:dyDescent="0.25">
      <c r="A34" s="5">
        <v>48</v>
      </c>
      <c r="B34" s="2">
        <v>313</v>
      </c>
      <c r="C34" s="2">
        <v>190</v>
      </c>
      <c r="D34" s="2">
        <f t="shared" si="0"/>
        <v>503</v>
      </c>
      <c r="E34" s="2">
        <f t="shared" si="1"/>
        <v>-123</v>
      </c>
      <c r="F34" s="6">
        <f t="shared" si="2"/>
        <v>1.6473684210526316</v>
      </c>
    </row>
    <row r="35" spans="1:6" x14ac:dyDescent="0.25">
      <c r="A35" s="5">
        <v>49</v>
      </c>
      <c r="B35" s="2">
        <v>260</v>
      </c>
      <c r="C35" s="2">
        <v>131</v>
      </c>
      <c r="D35" s="2">
        <f t="shared" si="0"/>
        <v>391</v>
      </c>
      <c r="E35" s="2">
        <f t="shared" si="1"/>
        <v>-129</v>
      </c>
      <c r="F35" s="6">
        <f t="shared" si="2"/>
        <v>1.9847328244274809</v>
      </c>
    </row>
    <row r="36" spans="1:6" x14ac:dyDescent="0.25">
      <c r="A36" s="5">
        <v>50</v>
      </c>
      <c r="B36" s="2">
        <v>108</v>
      </c>
      <c r="C36" s="2">
        <v>71</v>
      </c>
      <c r="D36" s="2">
        <f t="shared" si="0"/>
        <v>179</v>
      </c>
      <c r="E36" s="2">
        <f t="shared" si="1"/>
        <v>-37</v>
      </c>
      <c r="F36" s="6">
        <f t="shared" si="2"/>
        <v>1.5211267605633803</v>
      </c>
    </row>
    <row r="37" spans="1:6" x14ac:dyDescent="0.25">
      <c r="A37" s="5">
        <v>52</v>
      </c>
      <c r="B37" s="2">
        <v>422</v>
      </c>
      <c r="C37" s="2">
        <v>211</v>
      </c>
      <c r="D37" s="2">
        <f t="shared" si="0"/>
        <v>633</v>
      </c>
      <c r="E37" s="2">
        <f t="shared" si="1"/>
        <v>-211</v>
      </c>
      <c r="F37" s="6">
        <f t="shared" si="2"/>
        <v>2</v>
      </c>
    </row>
    <row r="38" spans="1:6" x14ac:dyDescent="0.25">
      <c r="A38" s="5">
        <v>60</v>
      </c>
      <c r="B38" s="2">
        <v>248</v>
      </c>
      <c r="C38" s="2">
        <v>51</v>
      </c>
      <c r="D38" s="2">
        <f t="shared" si="0"/>
        <v>299</v>
      </c>
      <c r="E38" s="2">
        <f t="shared" si="1"/>
        <v>-197</v>
      </c>
      <c r="F38" s="6">
        <f t="shared" si="2"/>
        <v>4.8627450980392153</v>
      </c>
    </row>
    <row r="39" spans="1:6" x14ac:dyDescent="0.25">
      <c r="A39" s="5">
        <v>61</v>
      </c>
      <c r="B39" s="2">
        <v>195</v>
      </c>
      <c r="C39" s="2">
        <v>39</v>
      </c>
      <c r="D39" s="2">
        <f t="shared" si="0"/>
        <v>234</v>
      </c>
      <c r="E39" s="2">
        <f t="shared" si="1"/>
        <v>-156</v>
      </c>
      <c r="F39" s="6">
        <f t="shared" si="2"/>
        <v>5</v>
      </c>
    </row>
    <row r="40" spans="1:6" x14ac:dyDescent="0.25">
      <c r="A40" s="5">
        <v>62</v>
      </c>
      <c r="B40" s="2">
        <v>171</v>
      </c>
      <c r="C40" s="2">
        <v>38</v>
      </c>
      <c r="D40" s="2">
        <f t="shared" si="0"/>
        <v>209</v>
      </c>
      <c r="E40" s="2">
        <f t="shared" si="1"/>
        <v>-133</v>
      </c>
      <c r="F40" s="6">
        <f t="shared" si="2"/>
        <v>4.5</v>
      </c>
    </row>
    <row r="41" spans="1:6" x14ac:dyDescent="0.25">
      <c r="A41" s="5">
        <v>63</v>
      </c>
      <c r="B41" s="2">
        <v>125</v>
      </c>
      <c r="C41" s="2">
        <v>94</v>
      </c>
      <c r="D41" s="2">
        <f t="shared" si="0"/>
        <v>219</v>
      </c>
      <c r="E41" s="2">
        <f t="shared" si="1"/>
        <v>-31</v>
      </c>
      <c r="F41" s="6">
        <f t="shared" si="2"/>
        <v>1.3297872340425532</v>
      </c>
    </row>
    <row r="42" spans="1:6" x14ac:dyDescent="0.25">
      <c r="A42" s="5">
        <v>66</v>
      </c>
      <c r="B42" s="2">
        <v>74</v>
      </c>
      <c r="C42" s="2">
        <v>35</v>
      </c>
      <c r="D42" s="2">
        <f t="shared" si="0"/>
        <v>109</v>
      </c>
      <c r="E42" s="2">
        <f t="shared" si="1"/>
        <v>-39</v>
      </c>
      <c r="F42" s="6">
        <f t="shared" si="2"/>
        <v>2.1142857142857143</v>
      </c>
    </row>
    <row r="43" spans="1:6" x14ac:dyDescent="0.25">
      <c r="A43" s="5">
        <v>67</v>
      </c>
      <c r="B43" s="2">
        <v>358</v>
      </c>
      <c r="C43" s="2">
        <v>46</v>
      </c>
      <c r="D43" s="2">
        <f t="shared" si="0"/>
        <v>404</v>
      </c>
      <c r="E43" s="2">
        <f t="shared" si="1"/>
        <v>-312</v>
      </c>
      <c r="F43" s="6">
        <f t="shared" si="2"/>
        <v>7.7826086956521738</v>
      </c>
    </row>
    <row r="44" spans="1:6" x14ac:dyDescent="0.25">
      <c r="A44" s="5">
        <v>68</v>
      </c>
      <c r="B44" s="2">
        <v>185</v>
      </c>
      <c r="C44" s="2">
        <v>91</v>
      </c>
      <c r="D44" s="2">
        <f t="shared" si="0"/>
        <v>276</v>
      </c>
      <c r="E44" s="2">
        <f t="shared" si="1"/>
        <v>-94</v>
      </c>
      <c r="F44" s="6">
        <f t="shared" si="2"/>
        <v>2.0329670329670328</v>
      </c>
    </row>
    <row r="45" spans="1:6" x14ac:dyDescent="0.25">
      <c r="A45" s="5">
        <v>69</v>
      </c>
      <c r="B45" s="2">
        <v>124</v>
      </c>
      <c r="C45" s="2">
        <v>27</v>
      </c>
      <c r="D45" s="2">
        <f t="shared" si="0"/>
        <v>151</v>
      </c>
      <c r="E45" s="2">
        <f t="shared" si="1"/>
        <v>-97</v>
      </c>
      <c r="F45" s="6">
        <f t="shared" si="2"/>
        <v>4.5925925925925926</v>
      </c>
    </row>
    <row r="46" spans="1:6" x14ac:dyDescent="0.25">
      <c r="A46" s="5">
        <v>70</v>
      </c>
      <c r="B46" s="2">
        <v>244</v>
      </c>
      <c r="C46" s="2">
        <v>117</v>
      </c>
      <c r="D46" s="2">
        <f t="shared" si="0"/>
        <v>361</v>
      </c>
      <c r="E46" s="2">
        <f t="shared" si="1"/>
        <v>-127</v>
      </c>
      <c r="F46" s="6">
        <f t="shared" si="2"/>
        <v>2.0854700854700856</v>
      </c>
    </row>
    <row r="47" spans="1:6" x14ac:dyDescent="0.25">
      <c r="A47" s="5">
        <v>71</v>
      </c>
      <c r="B47" s="2">
        <v>176</v>
      </c>
      <c r="C47" s="2">
        <v>83</v>
      </c>
      <c r="D47" s="2">
        <f t="shared" si="0"/>
        <v>259</v>
      </c>
      <c r="E47" s="2">
        <f t="shared" si="1"/>
        <v>-93</v>
      </c>
      <c r="F47" s="6">
        <f t="shared" si="2"/>
        <v>2.1204819277108435</v>
      </c>
    </row>
    <row r="48" spans="1:6" x14ac:dyDescent="0.25">
      <c r="A48" s="5">
        <v>72</v>
      </c>
      <c r="B48" s="2">
        <v>222</v>
      </c>
      <c r="C48" s="2">
        <v>94</v>
      </c>
      <c r="D48" s="2">
        <f t="shared" si="0"/>
        <v>316</v>
      </c>
      <c r="E48" s="2">
        <f t="shared" si="1"/>
        <v>-128</v>
      </c>
      <c r="F48" s="6">
        <f t="shared" si="2"/>
        <v>2.3617021276595747</v>
      </c>
    </row>
    <row r="49" spans="1:6" x14ac:dyDescent="0.25">
      <c r="A49" s="5">
        <v>73</v>
      </c>
      <c r="B49" s="2">
        <v>316</v>
      </c>
      <c r="C49" s="2">
        <v>80</v>
      </c>
      <c r="D49" s="2">
        <f t="shared" si="0"/>
        <v>396</v>
      </c>
      <c r="E49" s="2">
        <f t="shared" si="1"/>
        <v>-236</v>
      </c>
      <c r="F49" s="6">
        <f t="shared" si="2"/>
        <v>3.95</v>
      </c>
    </row>
    <row r="50" spans="1:6" x14ac:dyDescent="0.25">
      <c r="A50" s="5">
        <v>75</v>
      </c>
      <c r="B50" s="2">
        <v>417</v>
      </c>
      <c r="C50" s="2">
        <v>75</v>
      </c>
      <c r="D50" s="2">
        <f t="shared" si="0"/>
        <v>492</v>
      </c>
      <c r="E50" s="2">
        <f t="shared" si="1"/>
        <v>-342</v>
      </c>
      <c r="F50" s="6">
        <f t="shared" si="2"/>
        <v>5.56</v>
      </c>
    </row>
    <row r="51" spans="1:6" x14ac:dyDescent="0.25">
      <c r="A51" s="5">
        <v>76</v>
      </c>
      <c r="B51" s="2">
        <v>128</v>
      </c>
      <c r="C51" s="2">
        <v>71</v>
      </c>
      <c r="D51" s="2">
        <f t="shared" si="0"/>
        <v>199</v>
      </c>
      <c r="E51" s="2">
        <f t="shared" si="1"/>
        <v>-57</v>
      </c>
      <c r="F51" s="6">
        <f t="shared" si="2"/>
        <v>1.8028169014084507</v>
      </c>
    </row>
    <row r="52" spans="1:6" x14ac:dyDescent="0.25">
      <c r="A52" s="5">
        <v>77</v>
      </c>
      <c r="B52" s="2">
        <v>222</v>
      </c>
      <c r="C52" s="2">
        <v>62</v>
      </c>
      <c r="D52" s="2">
        <f t="shared" si="0"/>
        <v>284</v>
      </c>
      <c r="E52" s="2">
        <f t="shared" si="1"/>
        <v>-160</v>
      </c>
      <c r="F52" s="6">
        <f t="shared" si="2"/>
        <v>3.5806451612903225</v>
      </c>
    </row>
    <row r="53" spans="1:6" x14ac:dyDescent="0.25">
      <c r="A53" s="5">
        <v>78</v>
      </c>
      <c r="B53" s="2">
        <v>157</v>
      </c>
      <c r="C53" s="2">
        <v>45</v>
      </c>
      <c r="D53" s="2">
        <f t="shared" si="0"/>
        <v>202</v>
      </c>
      <c r="E53" s="2">
        <f t="shared" si="1"/>
        <v>-112</v>
      </c>
      <c r="F53" s="6">
        <f t="shared" si="2"/>
        <v>3.4888888888888889</v>
      </c>
    </row>
    <row r="54" spans="1:6" x14ac:dyDescent="0.25">
      <c r="A54" s="5">
        <v>79</v>
      </c>
      <c r="B54" s="2">
        <v>237</v>
      </c>
      <c r="C54" s="2">
        <v>56</v>
      </c>
      <c r="D54" s="2">
        <f t="shared" si="0"/>
        <v>293</v>
      </c>
      <c r="E54" s="2">
        <f t="shared" si="1"/>
        <v>-181</v>
      </c>
      <c r="F54" s="6">
        <f t="shared" si="2"/>
        <v>4.2321428571428568</v>
      </c>
    </row>
    <row r="55" spans="1:6" x14ac:dyDescent="0.25">
      <c r="A55" s="5">
        <v>81</v>
      </c>
      <c r="B55" s="2">
        <v>155</v>
      </c>
      <c r="C55" s="2">
        <v>38</v>
      </c>
      <c r="D55" s="2">
        <f t="shared" si="0"/>
        <v>193</v>
      </c>
      <c r="E55" s="2">
        <f t="shared" si="1"/>
        <v>-117</v>
      </c>
      <c r="F55" s="6">
        <f t="shared" si="2"/>
        <v>4.0789473684210522</v>
      </c>
    </row>
    <row r="56" spans="1:6" x14ac:dyDescent="0.25">
      <c r="A56" s="5">
        <v>83</v>
      </c>
      <c r="B56" s="2">
        <v>269</v>
      </c>
      <c r="C56" s="2">
        <v>81</v>
      </c>
      <c r="D56" s="2">
        <f t="shared" si="0"/>
        <v>350</v>
      </c>
      <c r="E56" s="2">
        <f t="shared" si="1"/>
        <v>-188</v>
      </c>
      <c r="F56" s="6">
        <f t="shared" si="2"/>
        <v>3.3209876543209877</v>
      </c>
    </row>
    <row r="57" spans="1:6" x14ac:dyDescent="0.25">
      <c r="A57" s="5">
        <v>84</v>
      </c>
      <c r="B57" s="2">
        <v>279</v>
      </c>
      <c r="C57" s="2">
        <v>60</v>
      </c>
      <c r="D57" s="2">
        <f t="shared" si="0"/>
        <v>339</v>
      </c>
      <c r="E57" s="2">
        <f t="shared" si="1"/>
        <v>-219</v>
      </c>
      <c r="F57" s="6">
        <f t="shared" si="2"/>
        <v>4.6500000000000004</v>
      </c>
    </row>
    <row r="58" spans="1:6" x14ac:dyDescent="0.25">
      <c r="A58" s="5">
        <v>88</v>
      </c>
      <c r="B58" s="2">
        <v>106</v>
      </c>
      <c r="C58" s="2">
        <v>28</v>
      </c>
      <c r="D58" s="2">
        <f t="shared" si="0"/>
        <v>134</v>
      </c>
      <c r="E58" s="2">
        <f t="shared" si="1"/>
        <v>-78</v>
      </c>
      <c r="F58" s="6">
        <f t="shared" si="2"/>
        <v>3.7857142857142856</v>
      </c>
    </row>
    <row r="59" spans="1:6" x14ac:dyDescent="0.25">
      <c r="A59" s="5">
        <v>90</v>
      </c>
      <c r="B59" s="2">
        <v>142</v>
      </c>
      <c r="C59" s="2">
        <v>42</v>
      </c>
      <c r="D59" s="2">
        <f t="shared" si="0"/>
        <v>184</v>
      </c>
      <c r="E59" s="2">
        <f t="shared" si="1"/>
        <v>-100</v>
      </c>
      <c r="F59" s="6">
        <f t="shared" si="2"/>
        <v>3.3809523809523809</v>
      </c>
    </row>
    <row r="60" spans="1:6" x14ac:dyDescent="0.25">
      <c r="A60" s="5">
        <v>94</v>
      </c>
      <c r="B60" s="2">
        <v>79</v>
      </c>
      <c r="C60" s="2">
        <v>35</v>
      </c>
      <c r="D60" s="2">
        <f t="shared" si="0"/>
        <v>114</v>
      </c>
      <c r="E60" s="2">
        <f t="shared" si="1"/>
        <v>-44</v>
      </c>
      <c r="F60" s="6">
        <f t="shared" si="2"/>
        <v>2.2571428571428571</v>
      </c>
    </row>
    <row r="61" spans="1:6" x14ac:dyDescent="0.25">
      <c r="A61" s="5">
        <v>100</v>
      </c>
      <c r="B61" s="2">
        <v>116</v>
      </c>
      <c r="C61" s="2">
        <v>34</v>
      </c>
      <c r="D61" s="2">
        <f t="shared" si="0"/>
        <v>150</v>
      </c>
      <c r="E61" s="2">
        <f t="shared" si="1"/>
        <v>-82</v>
      </c>
      <c r="F61" s="6">
        <f t="shared" si="2"/>
        <v>3.4117647058823528</v>
      </c>
    </row>
    <row r="62" spans="1:6" x14ac:dyDescent="0.25">
      <c r="A62" s="5">
        <v>101</v>
      </c>
      <c r="B62" s="2">
        <v>157</v>
      </c>
      <c r="C62" s="2">
        <v>31</v>
      </c>
      <c r="D62" s="2">
        <f t="shared" si="0"/>
        <v>188</v>
      </c>
      <c r="E62" s="2">
        <f t="shared" si="1"/>
        <v>-126</v>
      </c>
      <c r="F62" s="6">
        <f t="shared" si="2"/>
        <v>5.064516129032258</v>
      </c>
    </row>
    <row r="63" spans="1:6" x14ac:dyDescent="0.25">
      <c r="A63" s="5">
        <v>102</v>
      </c>
      <c r="B63" s="2">
        <v>152</v>
      </c>
      <c r="C63" s="2">
        <v>55</v>
      </c>
      <c r="D63" s="2">
        <f t="shared" si="0"/>
        <v>207</v>
      </c>
      <c r="E63" s="2">
        <f t="shared" si="1"/>
        <v>-97</v>
      </c>
      <c r="F63" s="6">
        <f t="shared" si="2"/>
        <v>2.7636363636363637</v>
      </c>
    </row>
    <row r="64" spans="1:6" x14ac:dyDescent="0.25">
      <c r="A64" s="5">
        <v>103</v>
      </c>
      <c r="B64" s="2">
        <v>273</v>
      </c>
      <c r="C64" s="2">
        <v>173</v>
      </c>
      <c r="D64" s="2">
        <f t="shared" si="0"/>
        <v>446</v>
      </c>
      <c r="E64" s="2">
        <f t="shared" si="1"/>
        <v>-100</v>
      </c>
      <c r="F64" s="6">
        <f t="shared" si="2"/>
        <v>1.5780346820809248</v>
      </c>
    </row>
    <row r="65" spans="1:6" x14ac:dyDescent="0.25">
      <c r="A65" s="5">
        <v>104</v>
      </c>
      <c r="B65" s="2">
        <v>156</v>
      </c>
      <c r="C65" s="2">
        <v>70</v>
      </c>
      <c r="D65" s="2">
        <f t="shared" si="0"/>
        <v>226</v>
      </c>
      <c r="E65" s="2">
        <f t="shared" si="1"/>
        <v>-86</v>
      </c>
      <c r="F65" s="6">
        <f t="shared" si="2"/>
        <v>2.2285714285714286</v>
      </c>
    </row>
    <row r="66" spans="1:6" x14ac:dyDescent="0.25">
      <c r="A66" s="5">
        <v>105</v>
      </c>
      <c r="B66" s="2">
        <v>208</v>
      </c>
      <c r="C66" s="2">
        <v>71</v>
      </c>
      <c r="D66" s="2">
        <f t="shared" si="0"/>
        <v>279</v>
      </c>
      <c r="E66" s="2">
        <f t="shared" si="1"/>
        <v>-137</v>
      </c>
      <c r="F66" s="6">
        <f t="shared" si="2"/>
        <v>2.9295774647887325</v>
      </c>
    </row>
    <row r="67" spans="1:6" x14ac:dyDescent="0.25">
      <c r="A67" s="5">
        <v>106</v>
      </c>
      <c r="B67" s="2">
        <v>142</v>
      </c>
      <c r="C67" s="2">
        <v>39</v>
      </c>
      <c r="D67" s="2">
        <f t="shared" si="0"/>
        <v>181</v>
      </c>
      <c r="E67" s="2">
        <f t="shared" si="1"/>
        <v>-103</v>
      </c>
      <c r="F67" s="6">
        <f t="shared" si="2"/>
        <v>3.641025641025641</v>
      </c>
    </row>
    <row r="68" spans="1:6" x14ac:dyDescent="0.25">
      <c r="A68" s="5">
        <v>107</v>
      </c>
      <c r="B68" s="2">
        <v>99</v>
      </c>
      <c r="C68" s="2">
        <v>56</v>
      </c>
      <c r="D68" s="2">
        <f t="shared" si="0"/>
        <v>155</v>
      </c>
      <c r="E68" s="2">
        <f t="shared" si="1"/>
        <v>-43</v>
      </c>
      <c r="F68" s="6">
        <f t="shared" si="2"/>
        <v>1.7678571428571428</v>
      </c>
    </row>
    <row r="69" spans="1:6" x14ac:dyDescent="0.25">
      <c r="A69" s="5">
        <v>108</v>
      </c>
      <c r="B69" s="2">
        <v>92</v>
      </c>
      <c r="C69" s="2">
        <v>68</v>
      </c>
      <c r="D69" s="2">
        <f t="shared" ref="D69:D81" si="3">SUM(B69:C69)</f>
        <v>160</v>
      </c>
      <c r="E69" s="2">
        <f t="shared" ref="E69:E81" si="4">C69-B69</f>
        <v>-24</v>
      </c>
      <c r="F69" s="6">
        <f t="shared" ref="F69:F81" si="5">B69/C69</f>
        <v>1.3529411764705883</v>
      </c>
    </row>
    <row r="70" spans="1:6" x14ac:dyDescent="0.25">
      <c r="A70" s="5">
        <v>109</v>
      </c>
      <c r="B70" s="2">
        <v>181</v>
      </c>
      <c r="C70" s="2">
        <v>192</v>
      </c>
      <c r="D70" s="2">
        <f t="shared" si="3"/>
        <v>373</v>
      </c>
      <c r="E70" s="2">
        <f t="shared" si="4"/>
        <v>11</v>
      </c>
      <c r="F70" s="6">
        <f t="shared" si="5"/>
        <v>0.94270833333333337</v>
      </c>
    </row>
    <row r="71" spans="1:6" x14ac:dyDescent="0.25">
      <c r="A71" s="5">
        <v>110</v>
      </c>
      <c r="B71" s="2">
        <v>254</v>
      </c>
      <c r="C71" s="2">
        <v>163</v>
      </c>
      <c r="D71" s="2">
        <f t="shared" si="3"/>
        <v>417</v>
      </c>
      <c r="E71" s="2">
        <f t="shared" si="4"/>
        <v>-91</v>
      </c>
      <c r="F71" s="6">
        <f t="shared" si="5"/>
        <v>1.5582822085889572</v>
      </c>
    </row>
    <row r="72" spans="1:6" x14ac:dyDescent="0.25">
      <c r="A72" s="5">
        <v>111</v>
      </c>
      <c r="B72" s="2">
        <v>47</v>
      </c>
      <c r="C72" s="2">
        <v>45</v>
      </c>
      <c r="D72" s="2">
        <f t="shared" si="3"/>
        <v>92</v>
      </c>
      <c r="E72" s="2">
        <f t="shared" si="4"/>
        <v>-2</v>
      </c>
      <c r="F72" s="6">
        <f t="shared" si="5"/>
        <v>1.0444444444444445</v>
      </c>
    </row>
    <row r="73" spans="1:6" x14ac:dyDescent="0.25">
      <c r="A73" s="5">
        <v>112</v>
      </c>
      <c r="B73" s="2">
        <v>116</v>
      </c>
      <c r="C73" s="2">
        <v>89</v>
      </c>
      <c r="D73" s="2">
        <f t="shared" si="3"/>
        <v>205</v>
      </c>
      <c r="E73" s="2">
        <f t="shared" si="4"/>
        <v>-27</v>
      </c>
      <c r="F73" s="6">
        <f t="shared" si="5"/>
        <v>1.303370786516854</v>
      </c>
    </row>
    <row r="74" spans="1:6" x14ac:dyDescent="0.25">
      <c r="A74" s="5">
        <v>113</v>
      </c>
      <c r="B74" s="2">
        <v>376</v>
      </c>
      <c r="C74" s="2">
        <v>121</v>
      </c>
      <c r="D74" s="2">
        <f t="shared" si="3"/>
        <v>497</v>
      </c>
      <c r="E74" s="2">
        <f t="shared" si="4"/>
        <v>-255</v>
      </c>
      <c r="F74" s="6">
        <f t="shared" si="5"/>
        <v>3.1074380165289255</v>
      </c>
    </row>
    <row r="75" spans="1:6" x14ac:dyDescent="0.25">
      <c r="A75" s="5">
        <v>114</v>
      </c>
      <c r="B75" s="2">
        <v>243</v>
      </c>
      <c r="C75" s="2">
        <v>131</v>
      </c>
      <c r="D75" s="2">
        <f t="shared" si="3"/>
        <v>374</v>
      </c>
      <c r="E75" s="2">
        <f t="shared" si="4"/>
        <v>-112</v>
      </c>
      <c r="F75" s="6">
        <f t="shared" si="5"/>
        <v>1.8549618320610688</v>
      </c>
    </row>
    <row r="76" spans="1:6" x14ac:dyDescent="0.25">
      <c r="A76" s="5">
        <v>115</v>
      </c>
      <c r="B76" s="2">
        <v>297</v>
      </c>
      <c r="C76" s="2">
        <v>134</v>
      </c>
      <c r="D76" s="2">
        <f t="shared" si="3"/>
        <v>431</v>
      </c>
      <c r="E76" s="2">
        <f t="shared" si="4"/>
        <v>-163</v>
      </c>
      <c r="F76" s="6">
        <f t="shared" si="5"/>
        <v>2.216417910447761</v>
      </c>
    </row>
    <row r="77" spans="1:6" x14ac:dyDescent="0.25">
      <c r="A77" s="5">
        <v>120</v>
      </c>
      <c r="B77" s="2">
        <v>288</v>
      </c>
      <c r="C77" s="2">
        <v>76</v>
      </c>
      <c r="D77" s="2">
        <f t="shared" si="3"/>
        <v>364</v>
      </c>
      <c r="E77" s="2">
        <f t="shared" si="4"/>
        <v>-212</v>
      </c>
      <c r="F77" s="6">
        <f t="shared" si="5"/>
        <v>3.7894736842105261</v>
      </c>
    </row>
    <row r="78" spans="1:6" x14ac:dyDescent="0.25">
      <c r="A78" s="5">
        <v>121</v>
      </c>
      <c r="B78" s="2">
        <v>206</v>
      </c>
      <c r="C78" s="2">
        <v>128</v>
      </c>
      <c r="D78" s="2">
        <f t="shared" si="3"/>
        <v>334</v>
      </c>
      <c r="E78" s="2">
        <f t="shared" si="4"/>
        <v>-78</v>
      </c>
      <c r="F78" s="6">
        <f t="shared" si="5"/>
        <v>1.609375</v>
      </c>
    </row>
    <row r="79" spans="1:6" x14ac:dyDescent="0.25">
      <c r="A79" s="5">
        <v>122</v>
      </c>
      <c r="B79" s="2">
        <v>121</v>
      </c>
      <c r="C79" s="2">
        <v>98</v>
      </c>
      <c r="D79" s="2">
        <f t="shared" si="3"/>
        <v>219</v>
      </c>
      <c r="E79" s="2">
        <f t="shared" si="4"/>
        <v>-23</v>
      </c>
      <c r="F79" s="6">
        <f t="shared" si="5"/>
        <v>1.2346938775510203</v>
      </c>
    </row>
    <row r="80" spans="1:6" x14ac:dyDescent="0.25">
      <c r="A80" s="5">
        <v>123</v>
      </c>
      <c r="B80" s="2">
        <v>94</v>
      </c>
      <c r="C80" s="2">
        <v>52</v>
      </c>
      <c r="D80" s="2">
        <f t="shared" si="3"/>
        <v>146</v>
      </c>
      <c r="E80" s="2">
        <f t="shared" si="4"/>
        <v>-42</v>
      </c>
      <c r="F80" s="6">
        <f t="shared" si="5"/>
        <v>1.8076923076923077</v>
      </c>
    </row>
    <row r="81" spans="1:6" x14ac:dyDescent="0.25">
      <c r="A81" s="5" t="s">
        <v>8</v>
      </c>
      <c r="B81" s="5">
        <f>SUM(B4:B80)</f>
        <v>17410</v>
      </c>
      <c r="C81" s="5">
        <f>SUM(C4:C80)</f>
        <v>7115</v>
      </c>
      <c r="D81" s="5">
        <f t="shared" si="3"/>
        <v>24525</v>
      </c>
      <c r="E81" s="5">
        <f t="shared" si="4"/>
        <v>-10295</v>
      </c>
      <c r="F81" s="6">
        <f t="shared" si="5"/>
        <v>2.4469430780042165</v>
      </c>
    </row>
  </sheetData>
  <mergeCells count="1">
    <mergeCell ref="A1:F2"/>
  </mergeCells>
  <printOptions horizontalCentered="1"/>
  <pageMargins left="0.7" right="0.7" top="0.75" bottom="0.75" header="0.3" footer="0.3"/>
  <pageSetup orientation="portrait" r:id="rId1"/>
  <headerFooter>
    <oddFooter>&amp;LNYPD/OMAP&amp;C&amp;P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H10" sqref="H10"/>
    </sheetView>
  </sheetViews>
  <sheetFormatPr defaultRowHeight="15" x14ac:dyDescent="0.25"/>
  <cols>
    <col min="1" max="1" width="34.7109375" bestFit="1" customWidth="1"/>
    <col min="2" max="2" width="15.5703125" bestFit="1" customWidth="1"/>
    <col min="3" max="3" width="11.28515625" bestFit="1" customWidth="1"/>
    <col min="4" max="4" width="12.140625" bestFit="1" customWidth="1"/>
    <col min="5" max="5" width="10.42578125" bestFit="1" customWidth="1"/>
    <col min="6" max="6" width="13.28515625" bestFit="1" customWidth="1"/>
  </cols>
  <sheetData>
    <row r="1" spans="1:7" x14ac:dyDescent="0.25">
      <c r="A1" s="12" t="str">
        <f>Total!A1</f>
        <v>Non DAT and DAT Arrest Analysis 1Q 2019</v>
      </c>
      <c r="B1" s="12"/>
      <c r="C1" s="12"/>
      <c r="D1" s="12"/>
      <c r="E1" s="12"/>
      <c r="F1" s="12"/>
      <c r="G1" s="1"/>
    </row>
    <row r="2" spans="1:7" x14ac:dyDescent="0.25">
      <c r="A2" s="13"/>
      <c r="B2" s="13"/>
      <c r="C2" s="13"/>
      <c r="D2" s="13"/>
      <c r="E2" s="13"/>
      <c r="F2" s="13"/>
      <c r="G2" s="1"/>
    </row>
    <row r="3" spans="1:7" x14ac:dyDescent="0.25">
      <c r="A3" s="4" t="s">
        <v>18</v>
      </c>
      <c r="B3" s="7" t="s">
        <v>0</v>
      </c>
      <c r="C3" s="7" t="s">
        <v>10</v>
      </c>
      <c r="D3" s="7" t="s">
        <v>33</v>
      </c>
      <c r="E3" s="7" t="s">
        <v>21</v>
      </c>
      <c r="F3" s="7" t="s">
        <v>32</v>
      </c>
    </row>
    <row r="4" spans="1:7" x14ac:dyDescent="0.25">
      <c r="A4" s="4" t="s">
        <v>47</v>
      </c>
      <c r="B4" s="8">
        <v>37</v>
      </c>
      <c r="C4" s="8">
        <v>42</v>
      </c>
      <c r="D4" s="8">
        <f>SUM(B4:C4)</f>
        <v>79</v>
      </c>
      <c r="E4" s="8">
        <f>C4-B4</f>
        <v>5</v>
      </c>
      <c r="F4" s="9">
        <f>B4/C4</f>
        <v>0.88095238095238093</v>
      </c>
    </row>
    <row r="5" spans="1:7" x14ac:dyDescent="0.25">
      <c r="A5" s="4" t="s">
        <v>48</v>
      </c>
      <c r="B5" s="8">
        <v>673</v>
      </c>
      <c r="C5" s="8">
        <v>504</v>
      </c>
      <c r="D5" s="8">
        <f t="shared" ref="D5:D11" si="0">SUM(B5:C5)</f>
        <v>1177</v>
      </c>
      <c r="E5" s="8">
        <f t="shared" ref="E5:E11" si="1">C5-B5</f>
        <v>-169</v>
      </c>
      <c r="F5" s="9">
        <f t="shared" ref="F5:F11" si="2">B5/C5</f>
        <v>1.3353174603174602</v>
      </c>
    </row>
    <row r="6" spans="1:7" x14ac:dyDescent="0.25">
      <c r="A6" s="4" t="s">
        <v>11</v>
      </c>
      <c r="B6" s="8">
        <v>8432</v>
      </c>
      <c r="C6" s="8">
        <v>2658</v>
      </c>
      <c r="D6" s="8">
        <f t="shared" si="0"/>
        <v>11090</v>
      </c>
      <c r="E6" s="8">
        <f t="shared" si="1"/>
        <v>-5774</v>
      </c>
      <c r="F6" s="9">
        <f t="shared" si="2"/>
        <v>3.1723100075244544</v>
      </c>
    </row>
    <row r="7" spans="1:7" x14ac:dyDescent="0.25">
      <c r="A7" s="4" t="s">
        <v>49</v>
      </c>
      <c r="B7" s="8">
        <v>1485</v>
      </c>
      <c r="C7" s="8">
        <v>640</v>
      </c>
      <c r="D7" s="8">
        <v>15072</v>
      </c>
      <c r="E7" s="8">
        <v>-3992</v>
      </c>
      <c r="F7" s="9">
        <f t="shared" si="2"/>
        <v>2.3203125</v>
      </c>
    </row>
    <row r="8" spans="1:7" x14ac:dyDescent="0.25">
      <c r="A8" s="4" t="s">
        <v>12</v>
      </c>
      <c r="B8" s="8">
        <v>114</v>
      </c>
      <c r="C8" s="8">
        <v>83</v>
      </c>
      <c r="D8" s="8">
        <f t="shared" si="0"/>
        <v>197</v>
      </c>
      <c r="E8" s="8">
        <f t="shared" si="1"/>
        <v>-31</v>
      </c>
      <c r="F8" s="9">
        <f t="shared" si="2"/>
        <v>1.3734939759036144</v>
      </c>
    </row>
    <row r="9" spans="1:7" x14ac:dyDescent="0.25">
      <c r="A9" s="4" t="s">
        <v>13</v>
      </c>
      <c r="B9" s="8">
        <v>2009</v>
      </c>
      <c r="C9" s="8">
        <v>1201</v>
      </c>
      <c r="D9" s="8">
        <f t="shared" si="0"/>
        <v>3210</v>
      </c>
      <c r="E9" s="8">
        <f t="shared" si="1"/>
        <v>-808</v>
      </c>
      <c r="F9" s="9">
        <f t="shared" si="2"/>
        <v>1.6727726894254789</v>
      </c>
    </row>
    <row r="10" spans="1:7" x14ac:dyDescent="0.25">
      <c r="A10" s="4" t="s">
        <v>50</v>
      </c>
      <c r="B10" s="8">
        <v>4660</v>
      </c>
      <c r="C10" s="8">
        <v>1987</v>
      </c>
      <c r="D10" s="8">
        <f t="shared" ref="D10" si="3">SUM(B10:C10)</f>
        <v>6647</v>
      </c>
      <c r="E10" s="8">
        <f t="shared" ref="E10" si="4">C10-B10</f>
        <v>-2673</v>
      </c>
      <c r="F10" s="9">
        <f t="shared" ref="F10" si="5">B10/C10</f>
        <v>2.3452440865626571</v>
      </c>
    </row>
    <row r="11" spans="1:7" x14ac:dyDescent="0.25">
      <c r="A11" s="4" t="s">
        <v>8</v>
      </c>
      <c r="B11" s="7">
        <f>SUM(B4:B10)</f>
        <v>17410</v>
      </c>
      <c r="C11" s="7">
        <f>SUM(C4:C10)</f>
        <v>7115</v>
      </c>
      <c r="D11" s="7">
        <f t="shared" si="0"/>
        <v>24525</v>
      </c>
      <c r="E11" s="7">
        <f t="shared" si="1"/>
        <v>-10295</v>
      </c>
      <c r="F11" s="9">
        <f t="shared" si="2"/>
        <v>2.4469430780042165</v>
      </c>
    </row>
  </sheetData>
  <mergeCells count="1">
    <mergeCell ref="A1:F2"/>
  </mergeCells>
  <printOptions horizontalCentered="1"/>
  <pageMargins left="0.7" right="0.7" top="0.75" bottom="0.75" header="0.3" footer="0.3"/>
  <pageSetup orientation="landscape" r:id="rId1"/>
  <headerFooter>
    <oddFooter>&amp;LNYPD/OMAP&amp;C&amp;P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>
      <selection activeCell="B4" sqref="B4:C5"/>
    </sheetView>
  </sheetViews>
  <sheetFormatPr defaultRowHeight="15" x14ac:dyDescent="0.25"/>
  <cols>
    <col min="1" max="1" width="11.140625" bestFit="1" customWidth="1"/>
    <col min="2" max="2" width="15.5703125" bestFit="1" customWidth="1"/>
    <col min="3" max="3" width="11.28515625" bestFit="1" customWidth="1"/>
    <col min="4" max="4" width="12.140625" bestFit="1" customWidth="1"/>
    <col min="5" max="5" width="10.42578125" bestFit="1" customWidth="1"/>
    <col min="6" max="6" width="19.28515625" bestFit="1" customWidth="1"/>
  </cols>
  <sheetData>
    <row r="1" spans="1:6" x14ac:dyDescent="0.25">
      <c r="A1" s="12" t="str">
        <f>Total!A1</f>
        <v>Non DAT and DAT Arrest Analysis 1Q 2019</v>
      </c>
      <c r="B1" s="12"/>
      <c r="C1" s="12"/>
      <c r="D1" s="12"/>
      <c r="E1" s="12"/>
      <c r="F1" s="12"/>
    </row>
    <row r="2" spans="1:6" x14ac:dyDescent="0.25">
      <c r="A2" s="13"/>
      <c r="B2" s="13"/>
      <c r="C2" s="13"/>
      <c r="D2" s="13"/>
      <c r="E2" s="13"/>
      <c r="F2" s="13"/>
    </row>
    <row r="3" spans="1:6" x14ac:dyDescent="0.25">
      <c r="A3" s="4" t="s">
        <v>19</v>
      </c>
      <c r="B3" s="7" t="s">
        <v>0</v>
      </c>
      <c r="C3" s="7" t="s">
        <v>10</v>
      </c>
      <c r="D3" s="7" t="s">
        <v>33</v>
      </c>
      <c r="E3" s="7" t="s">
        <v>21</v>
      </c>
      <c r="F3" s="7" t="s">
        <v>32</v>
      </c>
    </row>
    <row r="4" spans="1:6" x14ac:dyDescent="0.25">
      <c r="A4" s="4" t="s">
        <v>14</v>
      </c>
      <c r="B4" s="8">
        <v>3137</v>
      </c>
      <c r="C4" s="8">
        <v>1990</v>
      </c>
      <c r="D4" s="8">
        <f>SUM(B4:C4)</f>
        <v>5127</v>
      </c>
      <c r="E4" s="8">
        <f>C4-B4</f>
        <v>-1147</v>
      </c>
      <c r="F4" s="9">
        <f>B4/C4</f>
        <v>1.5763819095477387</v>
      </c>
    </row>
    <row r="5" spans="1:6" x14ac:dyDescent="0.25">
      <c r="A5" s="4" t="s">
        <v>15</v>
      </c>
      <c r="B5" s="8">
        <v>14273</v>
      </c>
      <c r="C5" s="8">
        <v>5125</v>
      </c>
      <c r="D5" s="8">
        <f t="shared" ref="D5:D6" si="0">SUM(B5:C5)</f>
        <v>19398</v>
      </c>
      <c r="E5" s="8">
        <f t="shared" ref="E5:E6" si="1">C5-B5</f>
        <v>-9148</v>
      </c>
      <c r="F5" s="9">
        <f t="shared" ref="F5:F6" si="2">B5/C5</f>
        <v>2.7849756097560974</v>
      </c>
    </row>
    <row r="6" spans="1:6" x14ac:dyDescent="0.25">
      <c r="A6" s="4" t="s">
        <v>8</v>
      </c>
      <c r="B6" s="7">
        <f>SUM(B4:B5)</f>
        <v>17410</v>
      </c>
      <c r="C6" s="7">
        <f>SUM(C4:C5)</f>
        <v>7115</v>
      </c>
      <c r="D6" s="7">
        <f t="shared" si="0"/>
        <v>24525</v>
      </c>
      <c r="E6" s="7">
        <f t="shared" si="1"/>
        <v>-10295</v>
      </c>
      <c r="F6" s="9">
        <f t="shared" si="2"/>
        <v>2.4469430780042165</v>
      </c>
    </row>
  </sheetData>
  <mergeCells count="1">
    <mergeCell ref="A1:F2"/>
  </mergeCells>
  <printOptions horizontalCentered="1"/>
  <pageMargins left="0.7" right="0.7" top="0.75" bottom="0.75" header="0.3" footer="0.3"/>
  <pageSetup orientation="landscape" r:id="rId1"/>
  <headerFooter>
    <oddFooter>&amp;LNYPD/OMAP&amp;C&amp;P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workbookViewId="0">
      <selection activeCell="I18" sqref="I18"/>
    </sheetView>
  </sheetViews>
  <sheetFormatPr defaultRowHeight="15" x14ac:dyDescent="0.25"/>
  <cols>
    <col min="2" max="2" width="15.5703125" bestFit="1" customWidth="1"/>
    <col min="3" max="3" width="11.28515625" bestFit="1" customWidth="1"/>
    <col min="4" max="4" width="12.140625" bestFit="1" customWidth="1"/>
    <col min="5" max="5" width="10.42578125" bestFit="1" customWidth="1"/>
    <col min="6" max="6" width="13.28515625" bestFit="1" customWidth="1"/>
  </cols>
  <sheetData>
    <row r="1" spans="1:6" x14ac:dyDescent="0.25">
      <c r="A1" s="12" t="str">
        <f>Total!A1</f>
        <v>Non DAT and DAT Arrest Analysis 1Q 2019</v>
      </c>
      <c r="B1" s="12"/>
      <c r="C1" s="12"/>
      <c r="D1" s="12"/>
      <c r="E1" s="12"/>
      <c r="F1" s="12"/>
    </row>
    <row r="2" spans="1:6" x14ac:dyDescent="0.25">
      <c r="A2" s="12"/>
      <c r="B2" s="12"/>
      <c r="C2" s="12"/>
      <c r="D2" s="12"/>
      <c r="E2" s="12"/>
      <c r="F2" s="12"/>
    </row>
    <row r="3" spans="1:6" x14ac:dyDescent="0.25">
      <c r="A3" s="4" t="s">
        <v>20</v>
      </c>
      <c r="B3" s="7" t="s">
        <v>0</v>
      </c>
      <c r="C3" s="7" t="s">
        <v>10</v>
      </c>
      <c r="D3" s="7" t="s">
        <v>33</v>
      </c>
      <c r="E3" s="7" t="s">
        <v>21</v>
      </c>
      <c r="F3" s="7" t="s">
        <v>32</v>
      </c>
    </row>
    <row r="4" spans="1:6" x14ac:dyDescent="0.25">
      <c r="A4" s="4" t="s">
        <v>34</v>
      </c>
      <c r="B4" s="8">
        <v>0</v>
      </c>
      <c r="C4" s="8">
        <v>0</v>
      </c>
      <c r="D4" s="8">
        <f>SUM(B4:C4)</f>
        <v>0</v>
      </c>
      <c r="E4" s="8">
        <f>C4-B4</f>
        <v>0</v>
      </c>
      <c r="F4" s="9" t="s">
        <v>51</v>
      </c>
    </row>
    <row r="5" spans="1:6" x14ac:dyDescent="0.25">
      <c r="A5" s="4" t="s">
        <v>35</v>
      </c>
      <c r="B5" s="8">
        <v>576</v>
      </c>
      <c r="C5" s="8">
        <v>158</v>
      </c>
      <c r="D5" s="8">
        <f t="shared" ref="D5:D10" si="0">SUM(B5:C5)</f>
        <v>734</v>
      </c>
      <c r="E5" s="8">
        <f t="shared" ref="E5:E10" si="1">C5-B5</f>
        <v>-418</v>
      </c>
      <c r="F5" s="9">
        <f t="shared" ref="F5:F10" si="2">IF(C5=0,"**.*",(B5/C5))</f>
        <v>3.6455696202531644</v>
      </c>
    </row>
    <row r="6" spans="1:6" x14ac:dyDescent="0.25">
      <c r="A6" s="4" t="s">
        <v>36</v>
      </c>
      <c r="B6" s="8">
        <v>3105</v>
      </c>
      <c r="C6" s="8">
        <v>1446</v>
      </c>
      <c r="D6" s="8">
        <f t="shared" si="0"/>
        <v>4551</v>
      </c>
      <c r="E6" s="8">
        <f t="shared" si="1"/>
        <v>-1659</v>
      </c>
      <c r="F6" s="9">
        <f t="shared" si="2"/>
        <v>2.1473029045643153</v>
      </c>
    </row>
    <row r="7" spans="1:6" x14ac:dyDescent="0.25">
      <c r="A7" s="4" t="s">
        <v>37</v>
      </c>
      <c r="B7" s="8">
        <v>8430</v>
      </c>
      <c r="C7" s="8">
        <v>3236</v>
      </c>
      <c r="D7" s="8">
        <f t="shared" si="0"/>
        <v>11666</v>
      </c>
      <c r="E7" s="8">
        <f t="shared" si="1"/>
        <v>-5194</v>
      </c>
      <c r="F7" s="9">
        <f t="shared" si="2"/>
        <v>2.6050679851668725</v>
      </c>
    </row>
    <row r="8" spans="1:6" x14ac:dyDescent="0.25">
      <c r="A8" s="4" t="s">
        <v>38</v>
      </c>
      <c r="B8" s="8">
        <v>4737</v>
      </c>
      <c r="C8" s="8">
        <v>1891</v>
      </c>
      <c r="D8" s="8">
        <f t="shared" si="0"/>
        <v>6628</v>
      </c>
      <c r="E8" s="8">
        <f t="shared" si="1"/>
        <v>-2846</v>
      </c>
      <c r="F8" s="9">
        <f t="shared" si="2"/>
        <v>2.5050237969328397</v>
      </c>
    </row>
    <row r="9" spans="1:6" x14ac:dyDescent="0.25">
      <c r="A9" s="4" t="s">
        <v>39</v>
      </c>
      <c r="B9" s="8">
        <v>562</v>
      </c>
      <c r="C9" s="8">
        <v>384</v>
      </c>
      <c r="D9" s="8">
        <f t="shared" si="0"/>
        <v>946</v>
      </c>
      <c r="E9" s="8">
        <f t="shared" si="1"/>
        <v>-178</v>
      </c>
      <c r="F9" s="9">
        <f t="shared" si="2"/>
        <v>1.4635416666666667</v>
      </c>
    </row>
    <row r="10" spans="1:6" x14ac:dyDescent="0.25">
      <c r="A10" s="4" t="s">
        <v>8</v>
      </c>
      <c r="B10" s="7">
        <f>SUM(B4:B9)</f>
        <v>17410</v>
      </c>
      <c r="C10" s="7">
        <f>SUM(C4:C9)</f>
        <v>7115</v>
      </c>
      <c r="D10" s="7">
        <f t="shared" si="0"/>
        <v>24525</v>
      </c>
      <c r="E10" s="7">
        <f t="shared" si="1"/>
        <v>-10295</v>
      </c>
      <c r="F10" s="9">
        <f t="shared" si="2"/>
        <v>2.4469430780042165</v>
      </c>
    </row>
  </sheetData>
  <mergeCells count="1">
    <mergeCell ref="A1:F2"/>
  </mergeCells>
  <printOptions horizontalCentered="1"/>
  <pageMargins left="0.7" right="0.7" top="0.75" bottom="0.75" header="0.3" footer="0.3"/>
  <pageSetup orientation="landscape" r:id="rId1"/>
  <headerFooter>
    <oddFooter>&amp;LNYPD/OMAP&amp;C&amp;P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Total</vt:lpstr>
      <vt:lpstr>Boro</vt:lpstr>
      <vt:lpstr>PCT</vt:lpstr>
      <vt:lpstr>Race</vt:lpstr>
      <vt:lpstr>Sex</vt:lpstr>
      <vt:lpstr>Age</vt:lpstr>
      <vt:lpstr>PCT!Print_Titles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CAPPS-02</dc:creator>
  <cp:lastModifiedBy>SCARAZZINI, DANTE</cp:lastModifiedBy>
  <cp:lastPrinted>2019-04-30T17:54:13Z</cp:lastPrinted>
  <dcterms:created xsi:type="dcterms:W3CDTF">2016-07-22T11:47:05Z</dcterms:created>
  <dcterms:modified xsi:type="dcterms:W3CDTF">2019-04-30T17:54:20Z</dcterms:modified>
</cp:coreProperties>
</file>